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ршрут" sheetId="1" state="visible" r:id="rId1"/>
    <sheet xmlns:r="http://schemas.openxmlformats.org/officeDocument/2006/relationships" name="Катушки" sheetId="2" state="visible" r:id="rId2"/>
    <sheet xmlns:r="http://schemas.openxmlformats.org/officeDocument/2006/relationships" name="Печати" sheetId="3" state="visible" r:id="rId3"/>
    <sheet xmlns:r="http://schemas.openxmlformats.org/officeDocument/2006/relationships" name="Качество" sheetId="4" state="visible" r:id="rId4"/>
    <sheet xmlns:r="http://schemas.openxmlformats.org/officeDocument/2006/relationships" name="Эксперименты" sheetId="5" state="visible" r:id="rId5"/>
    <sheet xmlns:r="http://schemas.openxmlformats.org/officeDocument/2006/relationships" name="Себестоимость" sheetId="6" state="visible" r:id="rId6"/>
    <sheet xmlns:r="http://schemas.openxmlformats.org/officeDocument/2006/relationships" name="Пример расчёта" sheetId="7" state="visible" r:id="rId7"/>
    <sheet xmlns:r="http://schemas.openxmlformats.org/officeDocument/2006/relationships" name="Сервис" sheetId="8" state="visible" r:id="rId8"/>
    <sheet xmlns:r="http://schemas.openxmlformats.org/officeDocument/2006/relationships" name="Отходы" sheetId="9" state="visible" r:id="rId9"/>
  </sheets>
  <definedNames>
    <definedName name="_xlnm._FilterDatabase" localSheetId="0" hidden="1">'Маршрут'!$A$1:$F$29</definedName>
    <definedName name="_xlnm.Print_Titles" localSheetId="0">'Маршрут'!$1:$1</definedName>
    <definedName name="_xlnm._FilterDatabase" localSheetId="1" hidden="1">'Катушки'!$A$1:$N$51</definedName>
    <definedName name="_xlnm.Print_Titles" localSheetId="1">'Катушки'!$1:$1</definedName>
    <definedName name="_xlnm._FilterDatabase" localSheetId="2" hidden="1">'Печати'!$A$1:$X$51</definedName>
    <definedName name="_xlnm.Print_Titles" localSheetId="2">'Печати'!$1:$1</definedName>
    <definedName name="_xlnm._FilterDatabase" localSheetId="3" hidden="1">'Качество'!$A$1:$N$51</definedName>
    <definedName name="_xlnm.Print_Titles" localSheetId="3">'Качество'!$1:$1</definedName>
    <definedName name="_xlnm._FilterDatabase" localSheetId="4" hidden="1">'Эксперименты'!$A$1:$K$51</definedName>
    <definedName name="_xlnm.Print_Titles" localSheetId="4">'Эксперименты'!$1:$1</definedName>
    <definedName name="_xlnm.Print_Area" localSheetId="5">'Себестоимость'!$A$1:$E$25</definedName>
    <definedName name="_xlnm._FilterDatabase" localSheetId="7" hidden="1">'Сервис'!$A$1:$J$51</definedName>
    <definedName name="_xlnm.Print_Titles" localSheetId="7">'Сервис'!$1:$1</definedName>
    <definedName name="_xlnm._FilterDatabase" localSheetId="8" hidden="1">'Отходы'!$A$1:$J$51</definedName>
    <definedName name="_xlnm.Print_Titles" localSheetId="8">'Отходы'!$1:$1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458AD"/>
      <sz val="11"/>
    </font>
    <font>
      <name val="Calibri"/>
      <color rgb="0017281F"/>
      <sz val="11"/>
    </font>
    <font>
      <name val="Calibri"/>
      <b val="1"/>
      <color rgb="0017281F"/>
      <sz val="14"/>
    </font>
    <font>
      <name val="Calibri"/>
      <b val="1"/>
      <color rgb="0017281F"/>
      <sz val="11"/>
    </font>
    <font>
      <name val="Calibri"/>
      <color rgb="00646A60"/>
      <sz val="11"/>
    </font>
  </fonts>
  <fills count="6">
    <fill>
      <patternFill/>
    </fill>
    <fill>
      <patternFill patternType="gray125"/>
    </fill>
    <fill>
      <patternFill patternType="solid">
        <fgColor rgb="0017281F"/>
      </patternFill>
    </fill>
    <fill>
      <patternFill patternType="solid">
        <fgColor rgb="00F4F6F2"/>
      </patternFill>
    </fill>
    <fill>
      <patternFill patternType="solid">
        <fgColor rgb="00E4EBDD"/>
      </patternFill>
    </fill>
    <fill>
      <patternFill patternType="solid">
        <fgColor rgb="00EAF1FC"/>
      </patternFill>
    </fill>
  </fills>
  <borders count="2">
    <border>
      <left/>
      <right/>
      <top/>
      <bottom/>
      <diagonal/>
    </border>
    <border>
      <bottom style="thin">
        <color rgb="00DADDD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3" fillId="4" borderId="1" applyAlignment="1" pivotButton="0" quotePrefix="0" xfId="0">
      <alignment vertical="top" wrapText="1"/>
    </xf>
    <xf numFmtId="0" fontId="4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2" fontId="2" fillId="5" borderId="0" applyAlignment="1" pivotButton="0" quotePrefix="0" xfId="0">
      <alignment vertical="center" wrapText="1"/>
    </xf>
    <xf numFmtId="2" fontId="5" fillId="4" borderId="0" applyAlignment="1" pivotButton="0" quotePrefix="0" xfId="0">
      <alignment vertical="center" wrapText="1"/>
    </xf>
    <xf numFmtId="165" fontId="5" fillId="4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1" fontId="2" fillId="5" borderId="0" applyAlignment="1" pivotButton="0" quotePrefix="0" xfId="0">
      <alignment vertical="center" wrapText="1"/>
    </xf>
    <xf numFmtId="165" fontId="2" fillId="5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8" customWidth="1" min="2" max="2"/>
    <col width="76" customWidth="1" min="3" max="3"/>
    <col width="22" customWidth="1" min="4" max="4"/>
    <col width="22" customWidth="1" min="5" max="5"/>
    <col width="48" customWidth="1" min="6" max="6"/>
  </cols>
  <sheetData>
    <row r="1" ht="42" customHeight="1">
      <c r="A1" s="1" t="inlineStr">
        <is>
          <t>Урок</t>
        </is>
      </c>
      <c r="B1" s="1" t="inlineStr">
        <is>
          <t>Тема</t>
        </is>
      </c>
      <c r="C1" s="1" t="inlineStr">
        <is>
          <t>Практика и результат</t>
        </is>
      </c>
      <c r="D1" s="1" t="inlineStr">
        <is>
          <t>Статус</t>
        </is>
      </c>
      <c r="E1" s="1" t="inlineStr">
        <is>
          <t>Дата</t>
        </is>
      </c>
      <c r="F1" s="1" t="inlineStr">
        <is>
          <t>Мои файлы / наблюдения</t>
        </is>
      </c>
    </row>
    <row r="2" ht="72" customHeight="1">
      <c r="A2" s="2" t="n">
        <v>1</v>
      </c>
      <c r="B2" s="2" t="inlineStr">
        <is>
          <t>Как работает FDM и откуда берутся ограничения</t>
        </is>
      </c>
      <c r="C2" s="2" t="inlineStr">
        <is>
          <t>ты можешь объяснить, почему одна и та же форма в разных ориентациях печатается и ломается по-разному.</t>
        </is>
      </c>
      <c r="D2" s="2" t="inlineStr">
        <is>
          <t>Не начат</t>
        </is>
      </c>
      <c r="E2" s="2" t="n"/>
      <c r="F2" s="2" t="n"/>
    </row>
    <row r="3" ht="72" customHeight="1">
      <c r="A3" s="3" t="n">
        <v>2</v>
      </c>
      <c r="B3" s="3" t="inlineStr">
        <is>
          <t>Рабочее место, воздух, электричество и ручная работа</t>
        </is>
      </c>
      <c r="C3" s="3" t="inlineStr">
        <is>
          <t>мастерская готова к PLA, а переход к новым операциям требует конкретного изменения рабочего места, которое ты можешь назвать.</t>
        </is>
      </c>
      <c r="D3" s="3" t="inlineStr">
        <is>
          <t>Не начат</t>
        </is>
      </c>
      <c r="E3" s="3" t="n"/>
      <c r="F3" s="3" t="n"/>
    </row>
    <row r="4" ht="72" customHeight="1">
      <c r="A4" s="2" t="n">
        <v>3</v>
      </c>
      <c r="B4" s="2" t="inlineStr">
        <is>
          <t>Твой P2S Combo: комплектация и первый запуск</t>
        </is>
      </c>
      <c r="C4" s="2" t="inlineStr">
        <is>
          <t>образцы держатся на столе, отсутствуют пропуски линий и явное коробление, а ты знаешь, из какого проекта можно повторить печать.</t>
        </is>
      </c>
      <c r="D4" s="2" t="inlineStr">
        <is>
          <t>Не начат</t>
        </is>
      </c>
      <c r="E4" s="2" t="n"/>
      <c r="F4" s="2" t="n"/>
    </row>
    <row r="5" ht="72" customHeight="1">
      <c r="A5" s="3" t="n">
        <v>4</v>
      </c>
      <c r="B5" s="3" t="inlineStr">
        <is>
          <t>Софт, файлы и модель: что за что отвечает</t>
        </is>
      </c>
      <c r="C5" s="3" t="inlineStr">
        <is>
          <t>ты различаешь изменение модели и изменение печати, можешь восстановить исходник и объяснить, какие параметры попадут в следующий запуск.</t>
        </is>
      </c>
      <c r="D5" s="3" t="inlineStr">
        <is>
          <t>Не начат</t>
        </is>
      </c>
      <c r="E5" s="3" t="n"/>
      <c r="F5" s="3" t="n"/>
    </row>
    <row r="6" ht="72" customHeight="1">
      <c r="A6" s="2" t="n">
        <v>5</v>
      </c>
      <c r="B6" s="2" t="inlineStr">
        <is>
          <t>Как выбирать пластик по свойствам</t>
        </is>
      </c>
      <c r="C6" s="2" t="inlineStr">
        <is>
          <t>ты различаешь свойства материала, формулируешь условия работы предмета и можешь объяснить выбор подходящего семейства.</t>
        </is>
      </c>
      <c r="D6" s="2" t="inlineStr">
        <is>
          <t>Не начат</t>
        </is>
      </c>
      <c r="E6" s="2" t="n"/>
      <c r="F6" s="2" t="n"/>
    </row>
    <row r="7" ht="72" customHeight="1">
      <c r="A7" s="3" t="n">
        <v>6</v>
      </c>
      <c r="B7" s="3" t="inlineStr">
        <is>
          <t>Семейства: различия и подробные списки применений</t>
        </is>
      </c>
      <c r="C7" s="3" t="inlineStr">
        <is>
          <t>выбранные семейства связаны с условиями работы предмета. Ты умеешь отказаться от дорогого материала, если его преимущество не относится к задаче.</t>
        </is>
      </c>
      <c r="D7" s="3" t="inlineStr">
        <is>
          <t>Не начат</t>
        </is>
      </c>
      <c r="E7" s="3" t="n"/>
      <c r="F7" s="3" t="n"/>
    </row>
    <row r="8" ht="72" customHeight="1">
      <c r="A8" s="2" t="n">
        <v>7</v>
      </c>
      <c r="B8" s="2" t="inlineStr">
        <is>
          <t>Декоративные составы: фактура, цвет и ощущение предмета</t>
        </is>
      </c>
      <c r="C8" s="2" t="inlineStr">
        <is>
          <t>ты выбираешь пластик по своему образцу, понимаешь цену эффекта в сложности процесса и можешь показать разницу между поверхностями одного изделия.</t>
        </is>
      </c>
      <c r="D8" s="2" t="inlineStr">
        <is>
          <t>Не начат</t>
        </is>
      </c>
      <c r="E8" s="2" t="n"/>
      <c r="F8" s="2" t="n"/>
    </row>
    <row r="9" ht="72" customHeight="1">
      <c r="A9" s="3" t="n">
        <v>8</v>
      </c>
      <c r="B9" s="3" t="inlineStr">
        <is>
          <t>Влага: что происходит и как организовать хранение</t>
        </is>
      </c>
      <c r="C9" s="3" t="inlineStr">
        <is>
          <t>каждая открытая катушка имеет известное место хранения, фиксированный конец и запись с датой.</t>
        </is>
      </c>
      <c r="D9" s="3" t="inlineStr">
        <is>
          <t>Не начат</t>
        </is>
      </c>
      <c r="E9" s="3" t="n"/>
      <c r="F9" s="3" t="n"/>
    </row>
    <row r="10" ht="72" customHeight="1">
      <c r="A10" s="2" t="n">
        <v>9</v>
      </c>
      <c r="B10" s="2" t="inlineStr">
        <is>
          <t>Активная сушка и возможности AMS 2 Pro</t>
        </is>
      </c>
      <c r="C10" s="2" t="inlineStr">
        <is>
          <t>ты отличаешь хранение от сушки и можешь доказательно решить, нужна ли отдельная сушилка сейчас.</t>
        </is>
      </c>
      <c r="D10" s="2" t="inlineStr">
        <is>
          <t>Не начат</t>
        </is>
      </c>
      <c r="E10" s="2" t="n"/>
      <c r="F10" s="2" t="n"/>
    </row>
    <row r="11" ht="72" customHeight="1">
      <c r="A11" s="3" t="n">
        <v>10</v>
      </c>
      <c r="B11" s="3" t="inlineStr">
        <is>
          <t>Катушки, AMS, палитра и разумная первая покупка</t>
        </is>
      </c>
      <c r="C11" s="3" t="inlineStr">
        <is>
          <t>покупка привязана к заданиям, AMS получает механически совместимые катушки, а остатки можно найти и учесть.</t>
        </is>
      </c>
      <c r="D11" s="3" t="inlineStr">
        <is>
          <t>Не начат</t>
        </is>
      </c>
      <c r="E11" s="3" t="n"/>
      <c r="F11" s="3" t="n"/>
    </row>
    <row r="12" ht="72" customHeight="1">
      <c r="A12" s="2" t="n">
        <v>11</v>
      </c>
      <c r="B12" s="2" t="inlineStr">
        <is>
          <t>Подготовка проекта и первый слой</t>
        </is>
      </c>
      <c r="C12" s="2" t="inlineStr">
        <is>
          <t>у тебя есть сохранённый проект; первый слой держится, а различия поверхности можно связать с положением или процессом.</t>
        </is>
      </c>
      <c r="D12" s="2" t="inlineStr">
        <is>
          <t>Не начат</t>
        </is>
      </c>
      <c r="E12" s="2" t="n"/>
      <c r="F12" s="2" t="n"/>
    </row>
    <row r="13" ht="72" customHeight="1">
      <c r="A13" s="3" t="n">
        <v>12</v>
      </c>
      <c r="B13" s="3" t="inlineStr">
        <is>
          <t>Главные настройки: смысл, эффект и компромиссы</t>
        </is>
      </c>
      <c r="C13" s="3" t="inlineStr">
        <is>
          <t>ты можешь выбрать настройку и объяснить, какой конкретный эффект оправдывает дополнительное время.</t>
        </is>
      </c>
      <c r="D13" s="3" t="inlineStr">
        <is>
          <t>Не начат</t>
        </is>
      </c>
      <c r="E13" s="3" t="n"/>
      <c r="F13" s="3" t="n"/>
    </row>
    <row r="14" ht="72" customHeight="1">
      <c r="A14" s="2" t="n">
        <v>13</v>
      </c>
      <c r="B14" s="2" t="inlineStr">
        <is>
          <t>Калибровка: что измеряется и когда она нужна</t>
        </is>
      </c>
      <c r="C14" s="2" t="inlineStr">
        <is>
          <t>ты объясняешь различие общего объёма, динамики давления и предельного потока; можешь восстановить исходный профиль.</t>
        </is>
      </c>
      <c r="D14" s="2" t="inlineStr">
        <is>
          <t>Не начат</t>
        </is>
      </c>
      <c r="E14" s="2" t="n"/>
      <c r="F14" s="2" t="n"/>
    </row>
    <row r="15" ht="72" customHeight="1">
      <c r="A15" s="3" t="n">
        <v>14</v>
      </c>
      <c r="B15" s="3" t="inlineStr">
        <is>
          <t>Ориентация, поддержки и сложные поверхности</t>
        </is>
      </c>
      <c r="C15" s="3" t="inlineStr">
        <is>
          <t>выбранная ориентация обоснована, поддержки можно реально удалить, а следы не оказываются случайно на лицевой стороне.</t>
        </is>
      </c>
      <c r="D15" s="3" t="inlineStr">
        <is>
          <t>Не начат</t>
        </is>
      </c>
      <c r="E15" s="3" t="n"/>
      <c r="F15" s="3" t="n"/>
    </row>
    <row r="16" ht="72" customHeight="1">
      <c r="A16" s="2" t="n">
        <v>15</v>
      </c>
      <c r="B16" s="2" t="inlineStr">
        <is>
          <t>Цвет, AMS и расход материала</t>
        </is>
      </c>
      <c r="C16" s="2" t="inlineStr">
        <is>
          <t>ты выбираешь конструкцию, которая даёт нужный вид с понятной ценой цвета в материале и времени.</t>
        </is>
      </c>
      <c r="D16" s="2" t="inlineStr">
        <is>
          <t>Не начат</t>
        </is>
      </c>
      <c r="E16" s="2" t="n"/>
      <c r="F16" s="2" t="n"/>
    </row>
    <row r="17" ht="72" customHeight="1">
      <c r="A17" s="3" t="n">
        <v>16</v>
      </c>
      <c r="B17" s="3" t="inlineStr">
        <is>
          <t>Модель, которая хорошо печатается и собирается</t>
        </is>
      </c>
      <c r="C17" s="3" t="inlineStr">
        <is>
          <t>деталь собирается без подгонки каждой копии; удачная посадка может быть перенесена в полноценную модель с последующей проверкой.</t>
        </is>
      </c>
      <c r="D17" s="3" t="inlineStr">
        <is>
          <t>Не начат</t>
        </is>
      </c>
      <c r="E17" s="3" t="n"/>
      <c r="F17" s="3" t="n"/>
    </row>
    <row r="18" ht="72" customHeight="1">
      <c r="A18" s="2" t="n">
        <v>17</v>
      </c>
      <c r="B18" s="2" t="inlineStr">
        <is>
          <t>Механическая обработка и инструменты</t>
        </is>
      </c>
      <c r="C18" s="2" t="inlineStr">
        <is>
          <t>выбранная отделка даёт нужную поверхность без случайного изменения посадок и без обязательной обработки каждой стороны.</t>
        </is>
      </c>
      <c r="D18" s="2" t="inlineStr">
        <is>
          <t>Не начат</t>
        </is>
      </c>
      <c r="E18" s="2" t="n"/>
      <c r="F18" s="2" t="n"/>
    </row>
    <row r="19" ht="72" customHeight="1">
      <c r="A19" s="3" t="n">
        <v>18</v>
      </c>
      <c r="B19" s="3" t="inlineStr">
        <is>
          <t>Клеи, очистители и средства: выбрать под соединение</t>
        </is>
      </c>
      <c r="C19" s="3" t="inlineStr">
        <is>
          <t>выбран точный клей или лента, способ подготовки и время выдержки; ты можешь повторить сборку без случайных следов.</t>
        </is>
      </c>
      <c r="D19" s="3" t="inlineStr">
        <is>
          <t>Не начат</t>
        </is>
      </c>
      <c r="E19" s="3" t="n"/>
      <c r="F19" s="3" t="n"/>
    </row>
    <row r="20" ht="72" customHeight="1">
      <c r="A20" s="2" t="n">
        <v>19</v>
      </c>
      <c r="B20" s="2" t="inlineStr">
        <is>
          <t>Окраска, покрытия и фурнитура</t>
        </is>
      </c>
      <c r="C20" s="2" t="inlineStr">
        <is>
          <t>качество можно описать и повторить; масса, поверхность и фурнитура согласованы с конструкцией и себестоимостью.</t>
        </is>
      </c>
      <c r="D20" s="2" t="inlineStr">
        <is>
          <t>Не начат</t>
        </is>
      </c>
      <c r="E20" s="2" t="n"/>
      <c r="F20" s="2" t="n"/>
    </row>
    <row r="21" ht="72" customHeight="1">
      <c r="A21" s="3" t="n">
        <v>20</v>
      </c>
      <c r="B21" s="3" t="inlineStr">
        <is>
          <t>Обслуживание P2S и расходные части</t>
        </is>
      </c>
      <c r="C21" s="3" t="inlineStr">
        <is>
          <t>известно, что, когда и зачем обслуживать; процедура P2S не подменена советом для другого принтера.</t>
        </is>
      </c>
      <c r="D21" s="3" t="inlineStr">
        <is>
          <t>Не начат</t>
        </is>
      </c>
      <c r="E21" s="3" t="n"/>
      <c r="F21" s="3" t="n"/>
    </row>
    <row r="22" ht="72" customHeight="1">
      <c r="A22" s="2" t="n">
        <v>21</v>
      </c>
      <c r="B22" s="2" t="inlineStr">
        <is>
          <t>Диагностика: симптом, причина, одна проверка</t>
        </is>
      </c>
      <c r="C22" s="2" t="inlineStr">
        <is>
          <t>одна проверка уменьшает неопределённость, а результат можно сравнить с исходником.</t>
        </is>
      </c>
      <c r="D22" s="2" t="inlineStr">
        <is>
          <t>Не начат</t>
        </is>
      </c>
      <c r="E22" s="2" t="n"/>
      <c r="F22" s="2" t="n"/>
    </row>
    <row r="23" ht="72" customHeight="1">
      <c r="A23" s="3" t="n">
        <v>22</v>
      </c>
      <c r="B23" s="3" t="inlineStr">
        <is>
          <t>Измерения, эталоны и стабильная партия</t>
        </is>
      </c>
      <c r="C23" s="3" t="inlineStr">
        <is>
          <t>готовая партия оценивается по понятным признакам, а удачный результат можно воспроизвести в другой день.</t>
        </is>
      </c>
      <c r="D23" s="3" t="inlineStr">
        <is>
          <t>Не начат</t>
        </is>
      </c>
      <c r="E23" s="3" t="n"/>
      <c r="F23" s="3" t="n"/>
    </row>
    <row r="24" ht="72" customHeight="1">
      <c r="A24" s="2" t="n">
        <v>23</v>
      </c>
      <c r="B24" s="2" t="inlineStr">
        <is>
          <t>Эксперимент, сложные применения и пределы домашних проверок</t>
        </is>
      </c>
      <c r="C24" s="2" t="inlineStr">
        <is>
          <t>ты умеешь формулировать доказанное качество и отдельно отмечать то, что ещё предстоит проверить.</t>
        </is>
      </c>
      <c r="D24" s="2" t="inlineStr">
        <is>
          <t>Не начат</t>
        </is>
      </c>
      <c r="E24" s="2" t="n"/>
      <c r="F24" s="2" t="n"/>
    </row>
    <row r="25" ht="72" customHeight="1">
      <c r="A25" s="3" t="n">
        <v>24</v>
      </c>
      <c r="B25" s="3" t="inlineStr">
        <is>
          <t>Восемь игр: конструкция, качество и сложность</t>
        </is>
      </c>
      <c r="C25" s="3" t="inlineStr">
        <is>
          <t>первый проект имеет ограниченный объём и проверяет реальную игровую функцию.</t>
        </is>
      </c>
      <c r="D25" s="3" t="inlineStr">
        <is>
          <t>Не начат</t>
        </is>
      </c>
      <c r="E25" s="3" t="n"/>
      <c r="F25" s="3" t="n"/>
    </row>
    <row r="26" ht="72" customHeight="1">
      <c r="A26" s="2" t="n">
        <v>25</v>
      </c>
      <c r="B26" s="2" t="inlineStr">
        <is>
          <t>Себестоимость, время и загрузка принтера</t>
        </is>
      </c>
      <c r="C26" s="2" t="inlineStr">
        <is>
          <t>видны главные затраты и реальное ограничение выпуска; решение о следующем оборудовании основано на данных.</t>
        </is>
      </c>
      <c r="D26" s="2" t="inlineStr">
        <is>
          <t>Не начат</t>
        </is>
      </c>
      <c r="E26" s="2" t="n"/>
      <c r="F26" s="2" t="n"/>
    </row>
    <row r="27" ht="72" customHeight="1">
      <c r="A27" s="3" t="n">
        <v>26</v>
      </c>
      <c r="B27" s="3" t="inlineStr">
        <is>
          <t>Малая серия, упаковка и честное описание продукта</t>
        </is>
      </c>
      <c r="C27" s="3" t="inlineStr">
        <is>
          <t>набор готов к воспроизводимому изготовлению и понятному представлению без неподтверждённых свойств.</t>
        </is>
      </c>
      <c r="D27" s="3" t="inlineStr">
        <is>
          <t>Не начат</t>
        </is>
      </c>
      <c r="E27" s="3" t="n"/>
      <c r="F27" s="3" t="n"/>
    </row>
    <row r="28" ht="72" customHeight="1">
      <c r="A28" s="2" t="n">
        <v>27</v>
      </c>
      <c r="B28" s="2" t="inlineStr">
        <is>
          <t>Отходы и переработка: отдельный процесс</t>
        </is>
      </c>
      <c r="C28" s="2" t="inlineStr">
        <is>
          <t>известно реальное количество подходящего сырья и задача возможной переработки.</t>
        </is>
      </c>
      <c r="D28" s="2" t="inlineStr">
        <is>
          <t>Не начат</t>
        </is>
      </c>
      <c r="E28" s="2" t="n"/>
      <c r="F28" s="2" t="n"/>
    </row>
    <row r="29" ht="72" customHeight="1">
      <c r="A29" s="3" t="n">
        <v>28</v>
      </c>
      <c r="B29" s="3" t="inlineStr">
        <is>
          <t>Итоговый проект: свой игровой набор</t>
        </is>
      </c>
      <c r="C29" s="3" t="inlineStr">
        <is>
          <t>Итоговый набор, исходники, технологическая карта, контроль и себестоимость.</t>
        </is>
      </c>
      <c r="D29" s="3" t="inlineStr">
        <is>
          <t>Не начат</t>
        </is>
      </c>
      <c r="E29" s="3" t="n"/>
      <c r="F29" s="3" t="n"/>
    </row>
  </sheetData>
  <autoFilter ref="A1:F29"/>
  <dataValidations count="1">
    <dataValidation sqref="D2:D29" showDropDown="0" showInputMessage="0" showErrorMessage="1" allowBlank="1" errorTitle="Выберите статус" error="Используйте значение из списка." type="list">
      <formula1>"Не начат,Читаю,Практика,Завершён"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5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 ht="42" customHeight="1">
      <c r="A1" s="1" t="inlineStr">
        <is>
          <t>ID</t>
        </is>
      </c>
      <c r="B1" s="1" t="inlineStr">
        <is>
          <t>Бренд</t>
        </is>
      </c>
      <c r="C1" s="1" t="inlineStr">
        <is>
          <t>Семейство / рецепт</t>
        </is>
      </c>
      <c r="D1" s="1" t="inlineStr">
        <is>
          <t>Цвет / SKU</t>
        </is>
      </c>
      <c r="E1" s="1" t="inlineStr">
        <is>
          <t>Партия / ссылка</t>
        </is>
      </c>
      <c r="F1" s="1" t="inlineStr">
        <is>
          <t>Открыт</t>
        </is>
      </c>
      <c r="G1" s="1" t="inlineStr">
        <is>
          <t>Пустая тара, г</t>
        </is>
      </c>
      <c r="H1" s="1" t="inlineStr">
        <is>
          <t>Текущая масса с тарой, г</t>
        </is>
      </c>
      <c r="I1" s="1" t="inlineStr">
        <is>
          <t>Остаток филамента, г</t>
        </is>
      </c>
      <c r="J1" s="1" t="inlineStr">
        <is>
          <t>Дата сушки</t>
        </is>
      </c>
      <c r="K1" s="1" t="inlineStr">
        <is>
          <t>Сушилка / режим / время</t>
        </is>
      </c>
      <c r="L1" s="1" t="inlineStr">
        <is>
          <t>Хранение</t>
        </is>
      </c>
      <c r="M1" s="1" t="inlineStr">
        <is>
          <t>Профиль / версия</t>
        </is>
      </c>
      <c r="N1" s="1" t="inlineStr">
        <is>
          <t>Образцы / ограничения</t>
        </is>
      </c>
    </row>
    <row r="2" ht="3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4">
        <f>IF(AND(COUNT(G2:H2)=2,H2&gt;=G2),H2-G2,"")</f>
        <v/>
      </c>
      <c r="J2" s="2" t="n"/>
      <c r="K2" s="2" t="n"/>
      <c r="L2" s="2" t="n"/>
      <c r="M2" s="2" t="n"/>
      <c r="N2" s="2" t="n"/>
    </row>
    <row r="3" ht="3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4">
        <f>IF(AND(COUNT(G3:H3)=2,H3&gt;=G3),H3-G3,"")</f>
        <v/>
      </c>
      <c r="J3" s="3" t="n"/>
      <c r="K3" s="3" t="n"/>
      <c r="L3" s="3" t="n"/>
      <c r="M3" s="3" t="n"/>
      <c r="N3" s="3" t="n"/>
    </row>
    <row r="4" ht="3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4">
        <f>IF(AND(COUNT(G4:H4)=2,H4&gt;=G4),H4-G4,"")</f>
        <v/>
      </c>
      <c r="J4" s="2" t="n"/>
      <c r="K4" s="2" t="n"/>
      <c r="L4" s="2" t="n"/>
      <c r="M4" s="2" t="n"/>
      <c r="N4" s="2" t="n"/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4">
        <f>IF(AND(COUNT(G5:H5)=2,H5&gt;=G5),H5-G5,"")</f>
        <v/>
      </c>
      <c r="J5" s="3" t="n"/>
      <c r="K5" s="3" t="n"/>
      <c r="L5" s="3" t="n"/>
      <c r="M5" s="3" t="n"/>
      <c r="N5" s="3" t="n"/>
    </row>
    <row r="6" ht="3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4">
        <f>IF(AND(COUNT(G6:H6)=2,H6&gt;=G6),H6-G6,"")</f>
        <v/>
      </c>
      <c r="J6" s="2" t="n"/>
      <c r="K6" s="2" t="n"/>
      <c r="L6" s="2" t="n"/>
      <c r="M6" s="2" t="n"/>
      <c r="N6" s="2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4">
        <f>IF(AND(COUNT(G7:H7)=2,H7&gt;=G7),H7-G7,"")</f>
        <v/>
      </c>
      <c r="J7" s="3" t="n"/>
      <c r="K7" s="3" t="n"/>
      <c r="L7" s="3" t="n"/>
      <c r="M7" s="3" t="n"/>
      <c r="N7" s="3" t="n"/>
    </row>
    <row r="8" ht="3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4">
        <f>IF(AND(COUNT(G8:H8)=2,H8&gt;=G8),H8-G8,"")</f>
        <v/>
      </c>
      <c r="J8" s="2" t="n"/>
      <c r="K8" s="2" t="n"/>
      <c r="L8" s="2" t="n"/>
      <c r="M8" s="2" t="n"/>
      <c r="N8" s="2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4">
        <f>IF(AND(COUNT(G9:H9)=2,H9&gt;=G9),H9-G9,"")</f>
        <v/>
      </c>
      <c r="J9" s="3" t="n"/>
      <c r="K9" s="3" t="n"/>
      <c r="L9" s="3" t="n"/>
      <c r="M9" s="3" t="n"/>
      <c r="N9" s="3" t="n"/>
    </row>
    <row r="10" ht="3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4">
        <f>IF(AND(COUNT(G10:H10)=2,H10&gt;=G10),H10-G10,"")</f>
        <v/>
      </c>
      <c r="J10" s="2" t="n"/>
      <c r="K10" s="2" t="n"/>
      <c r="L10" s="2" t="n"/>
      <c r="M10" s="2" t="n"/>
      <c r="N10" s="2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4">
        <f>IF(AND(COUNT(G11:H11)=2,H11&gt;=G11),H11-G11,"")</f>
        <v/>
      </c>
      <c r="J11" s="3" t="n"/>
      <c r="K11" s="3" t="n"/>
      <c r="L11" s="3" t="n"/>
      <c r="M11" s="3" t="n"/>
      <c r="N11" s="3" t="n"/>
    </row>
    <row r="12" ht="3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4">
        <f>IF(AND(COUNT(G12:H12)=2,H12&gt;=G12),H12-G12,"")</f>
        <v/>
      </c>
      <c r="J12" s="2" t="n"/>
      <c r="K12" s="2" t="n"/>
      <c r="L12" s="2" t="n"/>
      <c r="M12" s="2" t="n"/>
      <c r="N12" s="2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4">
        <f>IF(AND(COUNT(G13:H13)=2,H13&gt;=G13),H13-G13,"")</f>
        <v/>
      </c>
      <c r="J13" s="3" t="n"/>
      <c r="K13" s="3" t="n"/>
      <c r="L13" s="3" t="n"/>
      <c r="M13" s="3" t="n"/>
      <c r="N13" s="3" t="n"/>
    </row>
    <row r="14" ht="3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4">
        <f>IF(AND(COUNT(G14:H14)=2,H14&gt;=G14),H14-G14,"")</f>
        <v/>
      </c>
      <c r="J14" s="2" t="n"/>
      <c r="K14" s="2" t="n"/>
      <c r="L14" s="2" t="n"/>
      <c r="M14" s="2" t="n"/>
      <c r="N14" s="2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4">
        <f>IF(AND(COUNT(G15:H15)=2,H15&gt;=G15),H15-G15,"")</f>
        <v/>
      </c>
      <c r="J15" s="3" t="n"/>
      <c r="K15" s="3" t="n"/>
      <c r="L15" s="3" t="n"/>
      <c r="M15" s="3" t="n"/>
      <c r="N15" s="3" t="n"/>
    </row>
    <row r="16" ht="3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4">
        <f>IF(AND(COUNT(G16:H16)=2,H16&gt;=G16),H16-G16,"")</f>
        <v/>
      </c>
      <c r="J16" s="2" t="n"/>
      <c r="K16" s="2" t="n"/>
      <c r="L16" s="2" t="n"/>
      <c r="M16" s="2" t="n"/>
      <c r="N16" s="2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4">
        <f>IF(AND(COUNT(G17:H17)=2,H17&gt;=G17),H17-G17,"")</f>
        <v/>
      </c>
      <c r="J17" s="3" t="n"/>
      <c r="K17" s="3" t="n"/>
      <c r="L17" s="3" t="n"/>
      <c r="M17" s="3" t="n"/>
      <c r="N17" s="3" t="n"/>
    </row>
    <row r="18" ht="3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4">
        <f>IF(AND(COUNT(G18:H18)=2,H18&gt;=G18),H18-G18,"")</f>
        <v/>
      </c>
      <c r="J18" s="2" t="n"/>
      <c r="K18" s="2" t="n"/>
      <c r="L18" s="2" t="n"/>
      <c r="M18" s="2" t="n"/>
      <c r="N18" s="2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4">
        <f>IF(AND(COUNT(G19:H19)=2,H19&gt;=G19),H19-G19,"")</f>
        <v/>
      </c>
      <c r="J19" s="3" t="n"/>
      <c r="K19" s="3" t="n"/>
      <c r="L19" s="3" t="n"/>
      <c r="M19" s="3" t="n"/>
      <c r="N19" s="3" t="n"/>
    </row>
    <row r="20" ht="3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4">
        <f>IF(AND(COUNT(G20:H20)=2,H20&gt;=G20),H20-G20,"")</f>
        <v/>
      </c>
      <c r="J20" s="2" t="n"/>
      <c r="K20" s="2" t="n"/>
      <c r="L20" s="2" t="n"/>
      <c r="M20" s="2" t="n"/>
      <c r="N20" s="2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4">
        <f>IF(AND(COUNT(G21:H21)=2,H21&gt;=G21),H21-G21,"")</f>
        <v/>
      </c>
      <c r="J21" s="3" t="n"/>
      <c r="K21" s="3" t="n"/>
      <c r="L21" s="3" t="n"/>
      <c r="M21" s="3" t="n"/>
      <c r="N21" s="3" t="n"/>
    </row>
    <row r="22" ht="3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4">
        <f>IF(AND(COUNT(G22:H22)=2,H22&gt;=G22),H22-G22,"")</f>
        <v/>
      </c>
      <c r="J22" s="2" t="n"/>
      <c r="K22" s="2" t="n"/>
      <c r="L22" s="2" t="n"/>
      <c r="M22" s="2" t="n"/>
      <c r="N22" s="2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4">
        <f>IF(AND(COUNT(G23:H23)=2,H23&gt;=G23),H23-G23,"")</f>
        <v/>
      </c>
      <c r="J23" s="3" t="n"/>
      <c r="K23" s="3" t="n"/>
      <c r="L23" s="3" t="n"/>
      <c r="M23" s="3" t="n"/>
      <c r="N23" s="3" t="n"/>
    </row>
    <row r="24" ht="3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4">
        <f>IF(AND(COUNT(G24:H24)=2,H24&gt;=G24),H24-G24,"")</f>
        <v/>
      </c>
      <c r="J24" s="2" t="n"/>
      <c r="K24" s="2" t="n"/>
      <c r="L24" s="2" t="n"/>
      <c r="M24" s="2" t="n"/>
      <c r="N24" s="2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4">
        <f>IF(AND(COUNT(G25:H25)=2,H25&gt;=G25),H25-G25,"")</f>
        <v/>
      </c>
      <c r="J25" s="3" t="n"/>
      <c r="K25" s="3" t="n"/>
      <c r="L25" s="3" t="n"/>
      <c r="M25" s="3" t="n"/>
      <c r="N25" s="3" t="n"/>
    </row>
    <row r="26" ht="3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4">
        <f>IF(AND(COUNT(G26:H26)=2,H26&gt;=G26),H26-G26,"")</f>
        <v/>
      </c>
      <c r="J26" s="2" t="n"/>
      <c r="K26" s="2" t="n"/>
      <c r="L26" s="2" t="n"/>
      <c r="M26" s="2" t="n"/>
      <c r="N26" s="2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4">
        <f>IF(AND(COUNT(G27:H27)=2,H27&gt;=G27),H27-G27,"")</f>
        <v/>
      </c>
      <c r="J27" s="3" t="n"/>
      <c r="K27" s="3" t="n"/>
      <c r="L27" s="3" t="n"/>
      <c r="M27" s="3" t="n"/>
      <c r="N27" s="3" t="n"/>
    </row>
    <row r="28" ht="3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4">
        <f>IF(AND(COUNT(G28:H28)=2,H28&gt;=G28),H28-G28,"")</f>
        <v/>
      </c>
      <c r="J28" s="2" t="n"/>
      <c r="K28" s="2" t="n"/>
      <c r="L28" s="2" t="n"/>
      <c r="M28" s="2" t="n"/>
      <c r="N28" s="2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4">
        <f>IF(AND(COUNT(G29:H29)=2,H29&gt;=G29),H29-G29,"")</f>
        <v/>
      </c>
      <c r="J29" s="3" t="n"/>
      <c r="K29" s="3" t="n"/>
      <c r="L29" s="3" t="n"/>
      <c r="M29" s="3" t="n"/>
      <c r="N29" s="3" t="n"/>
    </row>
    <row r="30" ht="3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4">
        <f>IF(AND(COUNT(G30:H30)=2,H30&gt;=G30),H30-G30,"")</f>
        <v/>
      </c>
      <c r="J30" s="2" t="n"/>
      <c r="K30" s="2" t="n"/>
      <c r="L30" s="2" t="n"/>
      <c r="M30" s="2" t="n"/>
      <c r="N30" s="2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4">
        <f>IF(AND(COUNT(G31:H31)=2,H31&gt;=G31),H31-G31,"")</f>
        <v/>
      </c>
      <c r="J31" s="3" t="n"/>
      <c r="K31" s="3" t="n"/>
      <c r="L31" s="3" t="n"/>
      <c r="M31" s="3" t="n"/>
      <c r="N31" s="3" t="n"/>
    </row>
    <row r="32" ht="3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4">
        <f>IF(AND(COUNT(G32:H32)=2,H32&gt;=G32),H32-G32,"")</f>
        <v/>
      </c>
      <c r="J32" s="2" t="n"/>
      <c r="K32" s="2" t="n"/>
      <c r="L32" s="2" t="n"/>
      <c r="M32" s="2" t="n"/>
      <c r="N32" s="2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4">
        <f>IF(AND(COUNT(G33:H33)=2,H33&gt;=G33),H33-G33,"")</f>
        <v/>
      </c>
      <c r="J33" s="3" t="n"/>
      <c r="K33" s="3" t="n"/>
      <c r="L33" s="3" t="n"/>
      <c r="M33" s="3" t="n"/>
      <c r="N33" s="3" t="n"/>
    </row>
    <row r="34" ht="3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4">
        <f>IF(AND(COUNT(G34:H34)=2,H34&gt;=G34),H34-G34,"")</f>
        <v/>
      </c>
      <c r="J34" s="2" t="n"/>
      <c r="K34" s="2" t="n"/>
      <c r="L34" s="2" t="n"/>
      <c r="M34" s="2" t="n"/>
      <c r="N34" s="2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4">
        <f>IF(AND(COUNT(G35:H35)=2,H35&gt;=G35),H35-G35,"")</f>
        <v/>
      </c>
      <c r="J35" s="3" t="n"/>
      <c r="K35" s="3" t="n"/>
      <c r="L35" s="3" t="n"/>
      <c r="M35" s="3" t="n"/>
      <c r="N35" s="3" t="n"/>
    </row>
    <row r="36" ht="3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4">
        <f>IF(AND(COUNT(G36:H36)=2,H36&gt;=G36),H36-G36,"")</f>
        <v/>
      </c>
      <c r="J36" s="2" t="n"/>
      <c r="K36" s="2" t="n"/>
      <c r="L36" s="2" t="n"/>
      <c r="M36" s="2" t="n"/>
      <c r="N36" s="2" t="n"/>
    </row>
    <row r="37" ht="30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4">
        <f>IF(AND(COUNT(G37:H37)=2,H37&gt;=G37),H37-G37,"")</f>
        <v/>
      </c>
      <c r="J37" s="3" t="n"/>
      <c r="K37" s="3" t="n"/>
      <c r="L37" s="3" t="n"/>
      <c r="M37" s="3" t="n"/>
      <c r="N37" s="3" t="n"/>
    </row>
    <row r="38" ht="3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4">
        <f>IF(AND(COUNT(G38:H38)=2,H38&gt;=G38),H38-G38,"")</f>
        <v/>
      </c>
      <c r="J38" s="2" t="n"/>
      <c r="K38" s="2" t="n"/>
      <c r="L38" s="2" t="n"/>
      <c r="M38" s="2" t="n"/>
      <c r="N38" s="2" t="n"/>
    </row>
    <row r="39" ht="30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4">
        <f>IF(AND(COUNT(G39:H39)=2,H39&gt;=G39),H39-G39,"")</f>
        <v/>
      </c>
      <c r="J39" s="3" t="n"/>
      <c r="K39" s="3" t="n"/>
      <c r="L39" s="3" t="n"/>
      <c r="M39" s="3" t="n"/>
      <c r="N39" s="3" t="n"/>
    </row>
    <row r="40" ht="3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4">
        <f>IF(AND(COUNT(G40:H40)=2,H40&gt;=G40),H40-G40,"")</f>
        <v/>
      </c>
      <c r="J40" s="2" t="n"/>
      <c r="K40" s="2" t="n"/>
      <c r="L40" s="2" t="n"/>
      <c r="M40" s="2" t="n"/>
      <c r="N40" s="2" t="n"/>
    </row>
    <row r="41" ht="30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4">
        <f>IF(AND(COUNT(G41:H41)=2,H41&gt;=G41),H41-G41,"")</f>
        <v/>
      </c>
      <c r="J41" s="3" t="n"/>
      <c r="K41" s="3" t="n"/>
      <c r="L41" s="3" t="n"/>
      <c r="M41" s="3" t="n"/>
      <c r="N41" s="3" t="n"/>
    </row>
    <row r="42" ht="3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4">
        <f>IF(AND(COUNT(G42:H42)=2,H42&gt;=G42),H42-G42,"")</f>
        <v/>
      </c>
      <c r="J42" s="2" t="n"/>
      <c r="K42" s="2" t="n"/>
      <c r="L42" s="2" t="n"/>
      <c r="M42" s="2" t="n"/>
      <c r="N42" s="2" t="n"/>
    </row>
    <row r="43" ht="30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4">
        <f>IF(AND(COUNT(G43:H43)=2,H43&gt;=G43),H43-G43,"")</f>
        <v/>
      </c>
      <c r="J43" s="3" t="n"/>
      <c r="K43" s="3" t="n"/>
      <c r="L43" s="3" t="n"/>
      <c r="M43" s="3" t="n"/>
      <c r="N43" s="3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4">
        <f>IF(AND(COUNT(G44:H44)=2,H44&gt;=G44),H44-G44,"")</f>
        <v/>
      </c>
      <c r="J44" s="2" t="n"/>
      <c r="K44" s="2" t="n"/>
      <c r="L44" s="2" t="n"/>
      <c r="M44" s="2" t="n"/>
      <c r="N44" s="2" t="n"/>
    </row>
    <row r="45" ht="30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4">
        <f>IF(AND(COUNT(G45:H45)=2,H45&gt;=G45),H45-G45,"")</f>
        <v/>
      </c>
      <c r="J45" s="3" t="n"/>
      <c r="K45" s="3" t="n"/>
      <c r="L45" s="3" t="n"/>
      <c r="M45" s="3" t="n"/>
      <c r="N45" s="3" t="n"/>
    </row>
    <row r="46" ht="3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4">
        <f>IF(AND(COUNT(G46:H46)=2,H46&gt;=G46),H46-G46,"")</f>
        <v/>
      </c>
      <c r="J46" s="2" t="n"/>
      <c r="K46" s="2" t="n"/>
      <c r="L46" s="2" t="n"/>
      <c r="M46" s="2" t="n"/>
      <c r="N46" s="2" t="n"/>
    </row>
    <row r="47" ht="30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4">
        <f>IF(AND(COUNT(G47:H47)=2,H47&gt;=G47),H47-G47,"")</f>
        <v/>
      </c>
      <c r="J47" s="3" t="n"/>
      <c r="K47" s="3" t="n"/>
      <c r="L47" s="3" t="n"/>
      <c r="M47" s="3" t="n"/>
      <c r="N47" s="3" t="n"/>
    </row>
    <row r="48" ht="3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4">
        <f>IF(AND(COUNT(G48:H48)=2,H48&gt;=G48),H48-G48,"")</f>
        <v/>
      </c>
      <c r="J48" s="2" t="n"/>
      <c r="K48" s="2" t="n"/>
      <c r="L48" s="2" t="n"/>
      <c r="M48" s="2" t="n"/>
      <c r="N48" s="2" t="n"/>
    </row>
    <row r="49" ht="30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4">
        <f>IF(AND(COUNT(G49:H49)=2,H49&gt;=G49),H49-G49,"")</f>
        <v/>
      </c>
      <c r="J49" s="3" t="n"/>
      <c r="K49" s="3" t="n"/>
      <c r="L49" s="3" t="n"/>
      <c r="M49" s="3" t="n"/>
      <c r="N49" s="3" t="n"/>
    </row>
    <row r="50" ht="3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4">
        <f>IF(AND(COUNT(G50:H50)=2,H50&gt;=G50),H50-G50,"")</f>
        <v/>
      </c>
      <c r="J50" s="2" t="n"/>
      <c r="K50" s="2" t="n"/>
      <c r="L50" s="2" t="n"/>
      <c r="M50" s="2" t="n"/>
      <c r="N50" s="2" t="n"/>
    </row>
    <row r="51" ht="30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4">
        <f>IF(AND(COUNT(G51:H51)=2,H51&gt;=G51),H51-G51,"")</f>
        <v/>
      </c>
      <c r="J51" s="3" t="n"/>
      <c r="K51" s="3" t="n"/>
      <c r="L51" s="3" t="n"/>
      <c r="M51" s="3" t="n"/>
      <c r="N51" s="3" t="n"/>
    </row>
  </sheetData>
  <autoFilter ref="A1:N5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5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</cols>
  <sheetData>
    <row r="1" ht="42" customHeight="1">
      <c r="A1" s="1" t="inlineStr">
        <is>
          <t>ID запуска</t>
        </is>
      </c>
      <c r="B1" s="1" t="inlineStr">
        <is>
          <t>Дата</t>
        </is>
      </c>
      <c r="C1" s="1" t="inlineStr">
        <is>
          <t>Изделие / версия</t>
        </is>
      </c>
      <c r="D1" s="1" t="inlineStr">
        <is>
          <t>CAD / 3MF / путь</t>
        </is>
      </c>
      <c r="E1" s="1" t="inlineStr">
        <is>
          <t>Катушки ID</t>
        </is>
      </c>
      <c r="F1" s="1" t="inlineStr">
        <is>
          <t>Прошивка / слайсер</t>
        </is>
      </c>
      <c r="G1" s="1" t="inlineStr">
        <is>
          <t>Сопло, мм</t>
        </is>
      </c>
      <c r="H1" s="1" t="inlineStr">
        <is>
          <t>Пластина</t>
        </is>
      </c>
      <c r="I1" s="1" t="inlineStr">
        <is>
          <t>Профиль процесса</t>
        </is>
      </c>
      <c r="J1" s="1" t="inlineStr">
        <is>
          <t>Слой, мм</t>
        </is>
      </c>
      <c r="K1" s="1" t="inlineStr">
        <is>
          <t>Стенки / infill</t>
        </is>
      </c>
      <c r="L1" s="1" t="inlineStr">
        <is>
          <t>Температура / обдув / изменения</t>
        </is>
      </c>
      <c r="M1" s="1" t="inlineStr">
        <is>
          <t>Оценка времени, ч</t>
        </is>
      </c>
      <c r="N1" s="1" t="inlineStr">
        <is>
          <t>Факт времени, ч</t>
        </is>
      </c>
      <c r="O1" s="1" t="inlineStr">
        <is>
          <t>Модель, г</t>
        </is>
      </c>
      <c r="P1" s="1" t="inlineStr">
        <is>
          <t>Продувка / башня, г</t>
        </is>
      </c>
      <c r="Q1" s="1" t="inlineStr">
        <is>
          <t>Поддержки, г</t>
        </is>
      </c>
      <c r="R1" s="1" t="inlineStr">
        <is>
          <t>Брак, г</t>
        </is>
      </c>
      <c r="S1" s="1" t="inlineStr">
        <is>
          <t>Годных, шт</t>
        </is>
      </c>
      <c r="T1" s="1" t="inlineStr">
        <is>
          <t>Брак, шт</t>
        </is>
      </c>
      <c r="U1" s="1" t="inlineStr">
        <is>
          <t>Ручная работа, мин</t>
        </is>
      </c>
      <c r="V1" s="1" t="inlineStr">
        <is>
          <t>Фото</t>
        </is>
      </c>
      <c r="W1" s="1" t="inlineStr">
        <is>
          <t>Результат / дефект</t>
        </is>
      </c>
      <c r="X1" s="1" t="inlineStr">
        <is>
          <t>Следующий шаг</t>
        </is>
      </c>
    </row>
    <row r="2" ht="3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 ht="3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</row>
    <row r="4" ht="3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</row>
    <row r="6" ht="3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</row>
    <row r="8" ht="3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</row>
    <row r="10" ht="3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</row>
    <row r="12" ht="3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  <c r="U12" s="2" t="n"/>
      <c r="V12" s="2" t="n"/>
      <c r="W12" s="2" t="n"/>
      <c r="X12" s="2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</row>
    <row r="14" ht="3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</row>
    <row r="16" ht="3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</row>
    <row r="18" ht="3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</row>
    <row r="20" ht="3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</row>
    <row r="22" ht="3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</row>
    <row r="24" ht="3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</row>
    <row r="26" ht="3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</row>
    <row r="28" ht="3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</row>
    <row r="30" ht="3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</row>
    <row r="32" ht="3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  <c r="W33" s="3" t="n"/>
      <c r="X33" s="3" t="n"/>
    </row>
    <row r="34" ht="3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  <c r="V35" s="3" t="n"/>
      <c r="W35" s="3" t="n"/>
      <c r="X35" s="3" t="n"/>
    </row>
    <row r="36" ht="3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</row>
    <row r="37" ht="30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</row>
    <row r="38" ht="3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</row>
    <row r="39" ht="30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  <c r="Q39" s="3" t="n"/>
      <c r="R39" s="3" t="n"/>
      <c r="S39" s="3" t="n"/>
      <c r="T39" s="3" t="n"/>
      <c r="U39" s="3" t="n"/>
      <c r="V39" s="3" t="n"/>
      <c r="W39" s="3" t="n"/>
      <c r="X39" s="3" t="n"/>
    </row>
    <row r="40" ht="3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</row>
    <row r="41" ht="30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</row>
    <row r="42" ht="3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</row>
    <row r="43" ht="30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  <c r="U43" s="3" t="n"/>
      <c r="V43" s="3" t="n"/>
      <c r="W43" s="3" t="n"/>
      <c r="X43" s="3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</row>
    <row r="45" ht="30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</row>
    <row r="46" ht="3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  <c r="U46" s="2" t="n"/>
      <c r="V46" s="2" t="n"/>
      <c r="W46" s="2" t="n"/>
      <c r="X46" s="2" t="n"/>
    </row>
    <row r="47" ht="30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  <c r="U47" s="3" t="n"/>
      <c r="V47" s="3" t="n"/>
      <c r="W47" s="3" t="n"/>
      <c r="X47" s="3" t="n"/>
    </row>
    <row r="48" ht="3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  <c r="U48" s="2" t="n"/>
      <c r="V48" s="2" t="n"/>
      <c r="W48" s="2" t="n"/>
      <c r="X48" s="2" t="n"/>
    </row>
    <row r="49" ht="30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</row>
    <row r="50" ht="3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  <c r="U50" s="2" t="n"/>
      <c r="V50" s="2" t="n"/>
      <c r="W50" s="2" t="n"/>
      <c r="X50" s="2" t="n"/>
    </row>
    <row r="51" ht="30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</row>
  </sheetData>
  <autoFilter ref="A1:X5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5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 ht="42" customHeight="1">
      <c r="A1" s="1" t="inlineStr">
        <is>
          <t>ID изделия</t>
        </is>
      </c>
      <c r="B1" s="1" t="inlineStr">
        <is>
          <t>ID запуска</t>
        </is>
      </c>
      <c r="C1" s="1" t="inlineStr">
        <is>
          <t>Параметр</t>
        </is>
      </c>
      <c r="D1" s="1" t="inlineStr">
        <is>
          <t>Номинал</t>
        </is>
      </c>
      <c r="E1" s="1" t="inlineStr">
        <is>
          <t>Допуск / критерий</t>
        </is>
      </c>
      <c r="F1" s="1" t="inlineStr">
        <is>
          <t>Измерение 1</t>
        </is>
      </c>
      <c r="G1" s="1" t="inlineStr">
        <is>
          <t>Измерение 2</t>
        </is>
      </c>
      <c r="H1" s="1" t="inlineStr">
        <is>
          <t>Измерение 3</t>
        </is>
      </c>
      <c r="I1" s="1" t="inlineStr">
        <is>
          <t>Инструмент / условия</t>
        </is>
      </c>
      <c r="J1" s="1" t="inlineStr">
        <is>
          <t>Масса, г</t>
        </is>
      </c>
      <c r="K1" s="1" t="inlineStr">
        <is>
          <t>Поверхность / цвет / кромки</t>
        </is>
      </c>
      <c r="L1" s="1" t="inlineStr">
        <is>
          <t>Сборка / фурнитура</t>
        </is>
      </c>
      <c r="M1" s="1" t="inlineStr">
        <is>
          <t>Статус</t>
        </is>
      </c>
      <c r="N1" s="1" t="inlineStr">
        <is>
          <t>Фото / примечания</t>
        </is>
      </c>
    </row>
    <row r="2" ht="3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3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</row>
    <row r="4" ht="3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 ht="3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t="3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</row>
    <row r="10" ht="3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</row>
    <row r="12" ht="3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</row>
    <row r="14" ht="3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</row>
    <row r="16" ht="3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</row>
    <row r="18" ht="3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</row>
    <row r="20" ht="3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</row>
    <row r="22" ht="3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</row>
    <row r="24" ht="3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 ht="3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</row>
    <row r="28" ht="3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</row>
    <row r="30" ht="3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 t="n"/>
    </row>
    <row r="32" ht="3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 t="n"/>
    </row>
    <row r="34" ht="3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 t="n"/>
    </row>
    <row r="36" ht="3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</row>
    <row r="37" ht="30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 t="n"/>
    </row>
    <row r="38" ht="3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</row>
    <row r="39" ht="30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 t="n"/>
    </row>
    <row r="40" ht="3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</row>
    <row r="41" ht="30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 t="n"/>
    </row>
    <row r="42" ht="3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</row>
    <row r="43" ht="30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</row>
    <row r="45" ht="30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 t="n"/>
    </row>
    <row r="46" ht="3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</row>
    <row r="47" ht="30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 t="n"/>
    </row>
    <row r="48" ht="3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</row>
    <row r="49" ht="30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 t="n"/>
    </row>
    <row r="50" ht="3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</row>
    <row r="51" ht="30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 t="n"/>
    </row>
  </sheetData>
  <autoFilter ref="A1:N51"/>
  <dataValidations count="1">
    <dataValidation sqref="M2:M51" showDropDown="0" showInputMessage="0" showErrorMessage="1" allowBlank="1" errorTitle="Выберите статус" error="Используйте значение из списка." type="list">
      <formula1>"Годен,Переделать,Брак,Нужна проверка"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5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 ht="42" customHeight="1">
      <c r="A1" s="1" t="inlineStr">
        <is>
          <t>ID</t>
        </is>
      </c>
      <c r="B1" s="1" t="inlineStr">
        <is>
          <t>Дата</t>
        </is>
      </c>
      <c r="C1" s="1" t="inlineStr">
        <is>
          <t>Вопрос</t>
        </is>
      </c>
      <c r="D1" s="1" t="inlineStr">
        <is>
          <t>Гипотеза</t>
        </is>
      </c>
      <c r="E1" s="1" t="inlineStr">
        <is>
          <t>Исходные условия</t>
        </is>
      </c>
      <c r="F1" s="1" t="inlineStr">
        <is>
          <t>Одно изменение</t>
        </is>
      </c>
      <c r="G1" s="1" t="inlineStr">
        <is>
          <t>Критерий</t>
        </is>
      </c>
      <c r="H1" s="1" t="inlineStr">
        <is>
          <t>Исходные файлы</t>
        </is>
      </c>
      <c r="I1" s="1" t="inlineStr">
        <is>
          <t>Результат</t>
        </is>
      </c>
      <c r="J1" s="1" t="inlineStr">
        <is>
          <t>Вывод / ограничения</t>
        </is>
      </c>
      <c r="K1" s="1" t="inlineStr">
        <is>
          <t>Следующий шаг</t>
        </is>
      </c>
    </row>
    <row r="2" ht="3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4" ht="3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3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</row>
    <row r="8" ht="3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 ht="3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3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</row>
    <row r="14" ht="3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</row>
    <row r="16" ht="3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</row>
    <row r="18" ht="3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</row>
    <row r="20" ht="3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</row>
    <row r="22" ht="3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</row>
    <row r="24" ht="3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3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</row>
    <row r="28" ht="3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3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</row>
    <row r="32" ht="3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</row>
    <row r="34" ht="3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3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</row>
    <row r="37" ht="30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</row>
    <row r="38" ht="3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30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 ht="3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  <row r="41" ht="30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</row>
    <row r="42" ht="3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</row>
    <row r="43" ht="30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</row>
    <row r="45" ht="30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</row>
    <row r="46" ht="3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</row>
    <row r="47" ht="30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</row>
    <row r="48" ht="3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</row>
    <row r="49" ht="30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</row>
    <row r="50" ht="3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</row>
    <row r="51" ht="30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</row>
  </sheetData>
  <autoFilter ref="A1:K5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0" customWidth="1" min="2" max="2"/>
    <col width="4" customWidth="1" min="3" max="3"/>
    <col width="48" customWidth="1" min="4" max="4"/>
    <col width="22" customWidth="1" min="5" max="5"/>
  </cols>
  <sheetData>
    <row r="1" ht="44" customHeight="1">
      <c r="A1" s="5" t="inlineStr">
        <is>
          <t>Расчёт затрат партии — вводите фактические данные или явно помеченные оценки</t>
        </is>
      </c>
    </row>
    <row r="2" ht="38" customHeight="1">
      <c r="A2" s="6" t="inlineStr">
        <is>
          <t>Все поля B5:B20 нужны для суммы. Ноль вводите только для действительно отсутствующей статьи. Неизвестное оставляйте пустым.</t>
        </is>
      </c>
    </row>
    <row r="4">
      <c r="A4" s="6" t="n"/>
      <c r="B4" s="6" t="n"/>
      <c r="D4" s="6" t="n"/>
      <c r="E4" s="6" t="n"/>
    </row>
    <row r="5" ht="36" customHeight="1">
      <c r="A5" s="6" t="inlineStr">
        <is>
          <t>Филамент, ₽/кг (средняя цена для этого расчёта)</t>
        </is>
      </c>
      <c r="B5" s="7" t="n"/>
      <c r="D5" s="6" t="inlineStr">
        <is>
          <t>Филамент всего, г</t>
        </is>
      </c>
      <c r="E5" s="8">
        <f>IF(COUNT(B6:B9)=4,SUM(B6:B9),"")</f>
        <v/>
      </c>
    </row>
    <row r="6" ht="36" customHeight="1">
      <c r="A6" s="6" t="inlineStr">
        <is>
          <t>Годные детали партии, г</t>
        </is>
      </c>
      <c r="B6" s="7" t="n"/>
      <c r="D6" s="6" t="inlineStr">
        <is>
          <t>Филамент, ₽</t>
        </is>
      </c>
      <c r="E6" s="8">
        <f>IF(AND(ISNUMBER(E5),ISNUMBER(B5)),E5*B5/1000,"")</f>
        <v/>
      </c>
    </row>
    <row r="7" ht="36" customHeight="1">
      <c r="A7" s="6" t="inlineStr">
        <is>
          <t>Продувка и башня, г</t>
        </is>
      </c>
      <c r="B7" s="7" t="n"/>
      <c r="D7" s="6" t="inlineStr">
        <is>
          <t>Энергия, ₽</t>
        </is>
      </c>
      <c r="E7" s="8">
        <f>IF(COUNT(B13:B14)=2,B13*B14,"")</f>
        <v/>
      </c>
    </row>
    <row r="8" ht="36" customHeight="1">
      <c r="A8" s="6" t="inlineStr">
        <is>
          <t>Поддержки, г</t>
        </is>
      </c>
      <c r="B8" s="7" t="n"/>
      <c r="D8" s="6" t="inlineStr">
        <is>
          <t>Ручная работа, ₽</t>
        </is>
      </c>
      <c r="E8" s="8">
        <f>IF(COUNT(B15:B16)=2,B15*B16,"")</f>
        <v/>
      </c>
    </row>
    <row r="9" ht="36" customHeight="1">
      <c r="A9" s="6" t="inlineStr">
        <is>
          <t>Брак, г</t>
        </is>
      </c>
      <c r="B9" s="7" t="n"/>
      <c r="D9" s="6" t="inlineStr">
        <is>
          <t>Ресурс оборудования, ₽</t>
        </is>
      </c>
      <c r="E9" s="8">
        <f>IF(COUNT(B17:B18)=2,B17*B18,"")</f>
        <v/>
      </c>
    </row>
    <row r="10" ht="36" customHeight="1">
      <c r="A10" s="6" t="inlineStr">
        <is>
          <t>Фурнитура партии, ₽</t>
        </is>
      </c>
      <c r="B10" s="7" t="n"/>
      <c r="D10" s="6" t="inlineStr">
        <is>
          <t>Учтённые затраты партии, ₽</t>
        </is>
      </c>
      <c r="E10" s="8">
        <f>IF(COUNT(B5:B20)=16,SUM(E6:E9)+SUM(B10:B12)+B19,"")</f>
        <v/>
      </c>
    </row>
    <row r="11" ht="36" customHeight="1">
      <c r="A11" s="6" t="inlineStr">
        <is>
          <t>Расходники обработки, ₽</t>
        </is>
      </c>
      <c r="B11" s="7" t="n"/>
      <c r="D11" s="6" t="inlineStr">
        <is>
          <t>Учтённые затраты / годный комплект, ₽</t>
        </is>
      </c>
      <c r="E11" s="8">
        <f>IF(AND(ISNUMBER(E10),ISNUMBER(B20),B20&gt;0),E10/B20,"")</f>
        <v/>
      </c>
    </row>
    <row r="12" ht="36" customHeight="1">
      <c r="A12" s="6" t="inlineStr">
        <is>
          <t>Упаковка партии, ₽</t>
        </is>
      </c>
      <c r="B12" s="7" t="n"/>
      <c r="D12" s="6" t="inlineStr">
        <is>
          <t>Выручка партии, ₽</t>
        </is>
      </c>
      <c r="E12" s="8">
        <f>IF(AND(COUNT(B20,B22)=2,B20&gt;0),B20*B22,"")</f>
        <v/>
      </c>
    </row>
    <row r="13" ht="36" customHeight="1">
      <c r="A13" s="6" t="inlineStr">
        <is>
          <t>Энергия партии, кВт·ч</t>
        </is>
      </c>
      <c r="B13" s="7" t="n"/>
      <c r="D13" s="6" t="inlineStr">
        <is>
          <t>Комиссия партии, ₽</t>
        </is>
      </c>
      <c r="E13" s="8">
        <f>IF(AND(ISNUMBER(E12),ISNUMBER(B23)),E12*B23,"")</f>
        <v/>
      </c>
    </row>
    <row r="14" ht="36" customHeight="1">
      <c r="A14" s="6" t="inlineStr">
        <is>
          <t>Энергия, ₽/кВт·ч</t>
        </is>
      </c>
      <c r="B14" s="7" t="n"/>
      <c r="D14" s="6" t="inlineStr">
        <is>
          <t>Разница после учтённых затрат / комплект, ₽</t>
        </is>
      </c>
      <c r="E14" s="8">
        <f>IF(AND(COUNT(E10,E12,E13,B20)=4,B20&gt;0),(E12-E13-E10)/B20,"")</f>
        <v/>
      </c>
    </row>
    <row r="15" ht="36" customHeight="1">
      <c r="A15" s="6" t="inlineStr">
        <is>
          <t>Ручное время партии, ч</t>
        </is>
      </c>
      <c r="B15" s="7" t="n"/>
      <c r="D15" s="6" t="inlineStr">
        <is>
          <t>Доля разницы в выручке</t>
        </is>
      </c>
      <c r="E15" s="9">
        <f>IF(AND(COUNT(E10,E12,E13)=3,E12&gt;0),(E12-E13-E10)/E12,"")</f>
        <v/>
      </c>
    </row>
    <row r="16" ht="36" customHeight="1">
      <c r="A16" s="6" t="inlineStr">
        <is>
          <t>Ставка ручной работы, ₽/ч</t>
        </is>
      </c>
      <c r="B16" s="7" t="n"/>
      <c r="D16" s="6" t="n"/>
      <c r="E16" s="6" t="n"/>
    </row>
    <row r="17" ht="36" customHeight="1">
      <c r="A17" s="6" t="inlineStr">
        <is>
          <t>Время оборудования партии, ч</t>
        </is>
      </c>
      <c r="B17" s="7" t="n"/>
      <c r="D17" s="6" t="n"/>
      <c r="E17" s="6" t="n"/>
    </row>
    <row r="18" ht="36" customHeight="1">
      <c r="A18" s="6" t="inlineStr">
        <is>
          <t>Ставка ресурса оборудования, ₽/ч</t>
        </is>
      </c>
      <c r="B18" s="7" t="n"/>
      <c r="D18" s="10" t="inlineStr">
        <is>
          <t>Это сумма включённых статей, а не обещание полной себестоимости. Разница не является чистой прибылью. Для разных материалов посчитайте расход каждого отдельно и внесите средневзвешенную цену либо используйте отдельные расчёты.</t>
        </is>
      </c>
    </row>
    <row r="19" ht="36" customHeight="1">
      <c r="A19" s="6" t="inlineStr">
        <is>
          <t>Другие учитываемые затраты партии, ₽</t>
        </is>
      </c>
      <c r="B19" s="7" t="n"/>
    </row>
    <row r="20" ht="36" customHeight="1">
      <c r="A20" s="6" t="inlineStr">
        <is>
          <t>Количество годных комплектов в партии</t>
        </is>
      </c>
      <c r="B20" s="11" t="n"/>
    </row>
    <row r="21">
      <c r="A21" s="6" t="n"/>
      <c r="B21" s="6" t="n"/>
    </row>
    <row r="22" ht="36" customHeight="1">
      <c r="A22" s="6" t="inlineStr">
        <is>
          <t>Цена одного комплекта, ₽</t>
        </is>
      </c>
      <c r="B22" s="7" t="n"/>
    </row>
    <row r="23" ht="36" customHeight="1">
      <c r="A23" s="6" t="inlineStr">
        <is>
          <t>Условная комиссия от выручки, %</t>
        </is>
      </c>
      <c r="B23" s="12" t="n"/>
    </row>
    <row r="24">
      <c r="A24" s="6" t="n"/>
      <c r="B24" s="6" t="n"/>
      <c r="D24" s="6" t="n"/>
      <c r="E24" s="6" t="n"/>
    </row>
    <row r="25">
      <c r="A25" s="6" t="n"/>
      <c r="B25" s="6" t="n"/>
      <c r="D25" s="6" t="n"/>
      <c r="E25" s="6" t="n"/>
    </row>
    <row r="26">
      <c r="A26" s="6" t="n"/>
      <c r="B26" s="6" t="n"/>
      <c r="D26" s="6" t="n"/>
      <c r="E26" s="6" t="n"/>
    </row>
  </sheetData>
  <mergeCells count="3">
    <mergeCell ref="A2:E2"/>
    <mergeCell ref="A1:E1"/>
    <mergeCell ref="D18:E23"/>
  </mergeCells>
  <dataValidations count="2">
    <dataValidation sqref="B5:B20 B22" showDropDown="0" showInputMessage="0" showErrorMessage="1" allowBlank="1" error="Введите неотрицательное число." type="decimal" operator="greaterThanOrEqual">
      <formula1>0</formula1>
    </dataValidation>
    <dataValidation sqref="B23" showDropDown="0" showInputMessage="0" showErrorMessage="1" allowBlank="1" error="Введите долю от 0% до 100%, например 12%." type="decimal" operator="between">
      <formula1>0</formula1>
      <formula2>1</formula2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4" customWidth="1" min="3" max="3"/>
    <col width="48" customWidth="1" min="4" max="4"/>
    <col width="22" customWidth="1" min="5" max="5"/>
  </cols>
  <sheetData>
    <row r="1" ht="44" customHeight="1">
      <c r="A1" s="5" t="inlineStr">
        <is>
          <t>УСЛОВНЫЙ учебный пример — цены и потребление не являются фактическими</t>
        </is>
      </c>
    </row>
    <row r="2" ht="38" customHeight="1">
      <c r="A2" s="6" t="inlineStr">
        <is>
          <t>Нули расходников и прочих затрат здесь демонстрационные исключения. Реальный расчёт требует всех фактических статей.</t>
        </is>
      </c>
    </row>
    <row r="4">
      <c r="A4" s="6" t="n"/>
      <c r="B4" s="6" t="n"/>
      <c r="D4" s="6" t="n"/>
      <c r="E4" s="6" t="n"/>
    </row>
    <row r="5" ht="36" customHeight="1">
      <c r="A5" s="6" t="inlineStr">
        <is>
          <t>Филамент, ₽/кг (средняя цена для этого расчёта)</t>
        </is>
      </c>
      <c r="B5" s="7" t="n">
        <v>2000</v>
      </c>
      <c r="D5" s="6" t="inlineStr">
        <is>
          <t>Филамент всего, г</t>
        </is>
      </c>
      <c r="E5" s="8">
        <f>IF(COUNT(B6:B9)=4,SUM(B6:B9),"")</f>
        <v/>
      </c>
    </row>
    <row r="6" ht="36" customHeight="1">
      <c r="A6" s="6" t="inlineStr">
        <is>
          <t>Годные детали партии, г</t>
        </is>
      </c>
      <c r="B6" s="7" t="n">
        <v>300</v>
      </c>
      <c r="D6" s="6" t="inlineStr">
        <is>
          <t>Филамент, ₽</t>
        </is>
      </c>
      <c r="E6" s="8">
        <f>IF(AND(ISNUMBER(E5),ISNUMBER(B5)),E5*B5/1000,"")</f>
        <v/>
      </c>
    </row>
    <row r="7" ht="36" customHeight="1">
      <c r="A7" s="6" t="inlineStr">
        <is>
          <t>Продувка и башня, г</t>
        </is>
      </c>
      <c r="B7" s="7" t="n">
        <v>80</v>
      </c>
      <c r="D7" s="6" t="inlineStr">
        <is>
          <t>Энергия, ₽</t>
        </is>
      </c>
      <c r="E7" s="8">
        <f>IF(COUNT(B13:B14)=2,B13*B14,"")</f>
        <v/>
      </c>
    </row>
    <row r="8" ht="36" customHeight="1">
      <c r="A8" s="6" t="inlineStr">
        <is>
          <t>Поддержки, г</t>
        </is>
      </c>
      <c r="B8" s="7" t="n">
        <v>20</v>
      </c>
      <c r="D8" s="6" t="inlineStr">
        <is>
          <t>Ручная работа, ₽</t>
        </is>
      </c>
      <c r="E8" s="8">
        <f>IF(COUNT(B15:B16)=2,B15*B16,"")</f>
        <v/>
      </c>
    </row>
    <row r="9" ht="36" customHeight="1">
      <c r="A9" s="6" t="inlineStr">
        <is>
          <t>Брак, г</t>
        </is>
      </c>
      <c r="B9" s="7" t="n">
        <v>20</v>
      </c>
      <c r="D9" s="6" t="inlineStr">
        <is>
          <t>Ресурс оборудования, ₽</t>
        </is>
      </c>
      <c r="E9" s="8">
        <f>IF(COUNT(B17:B18)=2,B17*B18,"")</f>
        <v/>
      </c>
    </row>
    <row r="10" ht="36" customHeight="1">
      <c r="A10" s="6" t="inlineStr">
        <is>
          <t>Фурнитура партии, ₽</t>
        </is>
      </c>
      <c r="B10" s="7" t="n">
        <v>120</v>
      </c>
      <c r="D10" s="6" t="inlineStr">
        <is>
          <t>Учтённые затраты партии, ₽</t>
        </is>
      </c>
      <c r="E10" s="8">
        <f>IF(COUNT(B5:B20)=16,SUM(E6:E9)+SUM(B10:B12)+B19,"")</f>
        <v/>
      </c>
    </row>
    <row r="11" ht="36" customHeight="1">
      <c r="A11" s="6" t="inlineStr">
        <is>
          <t>Расходники обработки, ₽</t>
        </is>
      </c>
      <c r="B11" s="7" t="n">
        <v>0</v>
      </c>
      <c r="D11" s="6" t="inlineStr">
        <is>
          <t>Учтённые затраты / годный комплект, ₽</t>
        </is>
      </c>
      <c r="E11" s="8">
        <f>IF(AND(ISNUMBER(E10),ISNUMBER(B20),B20&gt;0),E10/B20,"")</f>
        <v/>
      </c>
    </row>
    <row r="12" ht="36" customHeight="1">
      <c r="A12" s="6" t="inlineStr">
        <is>
          <t>Упаковка партии, ₽</t>
        </is>
      </c>
      <c r="B12" s="7" t="n">
        <v>180</v>
      </c>
      <c r="D12" s="6" t="inlineStr">
        <is>
          <t>Выручка партии, ₽</t>
        </is>
      </c>
      <c r="E12" s="8">
        <f>IF(AND(COUNT(B20,B22)=2,B20&gt;0),B20*B22,"")</f>
        <v/>
      </c>
    </row>
    <row r="13" ht="36" customHeight="1">
      <c r="A13" s="6" t="inlineStr">
        <is>
          <t>Энергия партии, кВт·ч</t>
        </is>
      </c>
      <c r="B13" s="7" t="n">
        <v>1.4</v>
      </c>
      <c r="D13" s="6" t="inlineStr">
        <is>
          <t>Комиссия партии, ₽</t>
        </is>
      </c>
      <c r="E13" s="8">
        <f>IF(AND(ISNUMBER(E12),ISNUMBER(B23)),E12*B23,"")</f>
        <v/>
      </c>
    </row>
    <row r="14" ht="36" customHeight="1">
      <c r="A14" s="6" t="inlineStr">
        <is>
          <t>Энергия, ₽/кВт·ч</t>
        </is>
      </c>
      <c r="B14" s="7" t="n">
        <v>8</v>
      </c>
      <c r="D14" s="6" t="inlineStr">
        <is>
          <t>Разница после учтённых затрат / комплект, ₽</t>
        </is>
      </c>
      <c r="E14" s="8">
        <f>IF(AND(COUNT(E10,E12,E13,B20)=4,B20&gt;0),(E12-E13-E10)/B20,"")</f>
        <v/>
      </c>
    </row>
    <row r="15" ht="36" customHeight="1">
      <c r="A15" s="6" t="inlineStr">
        <is>
          <t>Ручное время партии, ч</t>
        </is>
      </c>
      <c r="B15" s="7" t="n">
        <v>0.75</v>
      </c>
      <c r="D15" s="6" t="inlineStr">
        <is>
          <t>Доля разницы в выручке</t>
        </is>
      </c>
      <c r="E15" s="9">
        <f>IF(AND(COUNT(E10,E12,E13)=3,E12&gt;0),(E12-E13-E10)/E12,"")</f>
        <v/>
      </c>
    </row>
    <row r="16" ht="36" customHeight="1">
      <c r="A16" s="6" t="inlineStr">
        <is>
          <t>Ставка ручной работы, ₽/ч</t>
        </is>
      </c>
      <c r="B16" s="7" t="n">
        <v>600</v>
      </c>
      <c r="D16" s="6" t="n"/>
      <c r="E16" s="6" t="n"/>
    </row>
    <row r="17" ht="36" customHeight="1">
      <c r="A17" s="6" t="inlineStr">
        <is>
          <t>Время оборудования партии, ч</t>
        </is>
      </c>
      <c r="B17" s="7" t="n">
        <v>8</v>
      </c>
      <c r="D17" s="6" t="n"/>
      <c r="E17" s="6" t="n"/>
    </row>
    <row r="18" ht="36" customHeight="1">
      <c r="A18" s="6" t="inlineStr">
        <is>
          <t>Ставка ресурса оборудования, ₽/ч</t>
        </is>
      </c>
      <c r="B18" s="7" t="n">
        <v>30</v>
      </c>
      <c r="D18" s="10" t="inlineStr">
        <is>
          <t>Это сумма включённых статей, а не обещание полной себестоимости. Разница не является чистой прибылью. Для разных материалов посчитайте расход каждого отдельно и внесите средневзвешенную цену либо используйте отдельные расчёты.</t>
        </is>
      </c>
    </row>
    <row r="19" ht="36" customHeight="1">
      <c r="A19" s="6" t="inlineStr">
        <is>
          <t>Другие учитываемые затраты партии, ₽</t>
        </is>
      </c>
      <c r="B19" s="7" t="n">
        <v>0</v>
      </c>
    </row>
    <row r="20" ht="36" customHeight="1">
      <c r="A20" s="6" t="inlineStr">
        <is>
          <t>Количество годных комплектов в партии</t>
        </is>
      </c>
      <c r="B20" s="11" t="n">
        <v>1</v>
      </c>
    </row>
    <row r="21">
      <c r="A21" s="6" t="n"/>
      <c r="B21" s="6" t="n"/>
    </row>
    <row r="22" ht="36" customHeight="1">
      <c r="A22" s="6" t="inlineStr">
        <is>
          <t>Цена одного комплекта, ₽</t>
        </is>
      </c>
      <c r="B22" s="7" t="n">
        <v>3000</v>
      </c>
    </row>
    <row r="23" ht="36" customHeight="1">
      <c r="A23" s="6" t="inlineStr">
        <is>
          <t>Условная комиссия от выручки, %</t>
        </is>
      </c>
      <c r="B23" s="12" t="n">
        <v>0.12</v>
      </c>
    </row>
    <row r="24">
      <c r="A24" s="6" t="n"/>
      <c r="B24" s="6" t="n"/>
      <c r="D24" s="6" t="n"/>
      <c r="E24" s="6" t="n"/>
    </row>
    <row r="25">
      <c r="A25" s="6" t="n"/>
      <c r="B25" s="6" t="n"/>
      <c r="D25" s="6" t="n"/>
      <c r="E25" s="6" t="n"/>
    </row>
    <row r="26">
      <c r="A26" s="6" t="n"/>
      <c r="B26" s="6" t="n"/>
      <c r="D26" s="6" t="n"/>
      <c r="E26" s="6" t="n"/>
    </row>
  </sheetData>
  <mergeCells count="3">
    <mergeCell ref="A2:E2"/>
    <mergeCell ref="A1:E1"/>
    <mergeCell ref="D18:E23"/>
  </mergeCell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5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42" customHeight="1">
      <c r="A1" s="1" t="inlineStr">
        <is>
          <t>Дата</t>
        </is>
      </c>
      <c r="B1" s="1" t="inlineStr">
        <is>
          <t>Часы / катушки, если известны</t>
        </is>
      </c>
      <c r="C1" s="1" t="inlineStr">
        <is>
          <t>Узел</t>
        </is>
      </c>
      <c r="D1" s="1" t="inlineStr">
        <is>
          <t>Причина / признак</t>
        </is>
      </c>
      <c r="E1" s="1" t="inlineStr">
        <is>
          <t>Операция</t>
        </is>
      </c>
      <c r="F1" s="1" t="inlineStr">
        <is>
          <t>Артикул / средство</t>
        </is>
      </c>
      <c r="G1" s="1" t="inlineStr">
        <is>
          <t>Инструкция</t>
        </is>
      </c>
      <c r="H1" s="1" t="inlineStr">
        <is>
          <t>Контрольная печать</t>
        </is>
      </c>
      <c r="I1" s="1" t="inlineStr">
        <is>
          <t>Результат</t>
        </is>
      </c>
      <c r="J1" s="1" t="inlineStr">
        <is>
          <t>Следующий осмотр</t>
        </is>
      </c>
    </row>
    <row r="2" ht="3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3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3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3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 ht="3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3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 ht="3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 ht="3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 ht="3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 ht="3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 ht="3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 ht="3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 ht="3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 ht="3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 ht="3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 ht="3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 ht="3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 ht="30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 ht="3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30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 ht="3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 ht="30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 ht="3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</row>
    <row r="43" ht="30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</row>
    <row r="45" ht="30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 ht="3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</row>
    <row r="47" ht="30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 ht="3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</row>
    <row r="49" ht="30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 ht="3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</row>
    <row r="51" ht="30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</sheetData>
  <autoFilter ref="A1:J51"/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51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42" customHeight="1">
      <c r="A1" s="1" t="inlineStr">
        <is>
          <t>Дата</t>
        </is>
      </c>
      <c r="B1" s="1" t="inlineStr">
        <is>
          <t>ID запуска</t>
        </is>
      </c>
      <c r="C1" s="1" t="inlineStr">
        <is>
          <t>Семейство / рецепт</t>
        </is>
      </c>
      <c r="D1" s="1" t="inlineStr">
        <is>
          <t>Цвет / партия</t>
        </is>
      </c>
      <c r="E1" s="1" t="inlineStr">
        <is>
          <t>Масса, г</t>
        </is>
      </c>
      <c r="F1" s="1" t="inlineStr">
        <is>
          <t>Продувка / поддержка / брак</t>
        </is>
      </c>
      <c r="G1" s="1" t="inlineStr">
        <is>
          <t>Примеси</t>
        </is>
      </c>
      <c r="H1" s="1" t="inlineStr">
        <is>
          <t>Ёмкость хранения</t>
        </is>
      </c>
      <c r="I1" s="1" t="inlineStr">
        <is>
          <t>Возможность предотвращения</t>
        </is>
      </c>
      <c r="J1" s="1" t="inlineStr">
        <is>
          <t>План / примечания</t>
        </is>
      </c>
    </row>
    <row r="2" ht="3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0" customHeight="1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 ht="3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3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3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30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 ht="3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3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 ht="3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 ht="30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 ht="3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 ht="3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 ht="3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 ht="3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 ht="30" customHeight="1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 ht="30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 ht="30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 ht="3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 ht="30" customHeight="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 ht="30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 ht="30" customHeight="1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 ht="30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 ht="30" customHeight="1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 ht="30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 ht="30" customHeight="1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 ht="30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 ht="30" customHeight="1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  <row r="40" ht="30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 ht="30" customHeight="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</row>
    <row r="42" ht="3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</row>
    <row r="43" ht="30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</row>
    <row r="44" ht="3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</row>
    <row r="45" ht="30" customHeight="1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</row>
    <row r="46" ht="3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</row>
    <row r="47" ht="30" customHeight="1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</row>
    <row r="48" ht="30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</row>
    <row r="49" ht="30" customHeight="1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</row>
    <row r="50" ht="30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</row>
    <row r="51" ht="30" customHeight="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</sheetData>
  <autoFilter ref="A1:J5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2026-09-28T13:41:18Z</dcterms:created>
  <dcterms:modified xmlns:dcterms="http://purl.org/dc/terms/" xmlns:xsi="http://www.w3.org/2001/XMLSchema-instance" xsi:type="dcterms:W3CDTF">2026-09-28T13:41:19Z</dcterms:modified>
</cp:coreProperties>
</file>